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KOSZT KREDYTU" sheetId="1" r:id="rId1"/>
    <sheet name="OFERTA CENOWA" sheetId="2" r:id="rId2"/>
    <sheet name="Arkusz3" sheetId="3" r:id="rId3"/>
  </sheets>
  <definedNames>
    <definedName name="_xlnm.Print_Area" localSheetId="0">'KOSZT KREDYTU'!$A$1:$B$98</definedName>
  </definedNames>
  <calcPr fullCalcOnLoad="1"/>
</workbook>
</file>

<file path=xl/sharedStrings.xml><?xml version="1.0" encoding="utf-8"?>
<sst xmlns="http://schemas.openxmlformats.org/spreadsheetml/2006/main" count="164" uniqueCount="143">
  <si>
    <t>NIP  1251173141</t>
  </si>
  <si>
    <t>NIP  1250559335</t>
  </si>
  <si>
    <t>REGON 015185841</t>
  </si>
  <si>
    <t>NIP  1251217393</t>
  </si>
  <si>
    <t>REGON 000829810</t>
  </si>
  <si>
    <t>NIP  1250559246</t>
  </si>
  <si>
    <t>REGON 000829796</t>
  </si>
  <si>
    <t>NIP  1250559200</t>
  </si>
  <si>
    <t>REGON 000812867</t>
  </si>
  <si>
    <t>NIP  1250592692</t>
  </si>
  <si>
    <t>REGON 000201750</t>
  </si>
  <si>
    <t>NIP  1250559329</t>
  </si>
  <si>
    <t>REGON 010088659</t>
  </si>
  <si>
    <t>NIP  1250559252</t>
  </si>
  <si>
    <t>REGON 015226675</t>
  </si>
  <si>
    <t>NIP  1251224097</t>
  </si>
  <si>
    <t>REGON 016187173</t>
  </si>
  <si>
    <t>NIP  1251269846</t>
  </si>
  <si>
    <t>REGON 016200703</t>
  </si>
  <si>
    <t>NIP  1251046951</t>
  </si>
  <si>
    <t>REGON 000632881</t>
  </si>
  <si>
    <t xml:space="preserve">NIP 8221032936 </t>
  </si>
  <si>
    <t>REGON 0140854593</t>
  </si>
  <si>
    <t>NIP  1251431637</t>
  </si>
  <si>
    <t>REGON 000293775</t>
  </si>
  <si>
    <t>NIP  1250559401</t>
  </si>
  <si>
    <t>REGON 001010503</t>
  </si>
  <si>
    <t>NIP  1250559306</t>
  </si>
  <si>
    <t>REGON 140128993</t>
  </si>
  <si>
    <t>NIP  1251346038</t>
  </si>
  <si>
    <t>REGON 015326840</t>
  </si>
  <si>
    <t>REGON 141298266</t>
  </si>
  <si>
    <t>NIP  1251477852</t>
  </si>
  <si>
    <t>REGON 141603433</t>
  </si>
  <si>
    <t>NIP  1251511508</t>
  </si>
  <si>
    <t>Rodzinny Dom Dziecka  Nr 2 05-255 Nowe Załubice  ul. Opolska 75 A</t>
  </si>
  <si>
    <t>Publiczny Rodzinny Dom Dziecka nr 3 05-200 Wołomin ul. Przejazdowa 4</t>
  </si>
  <si>
    <t>Ośrodek Interwencji Kryzysowej  Zielonka  05-220  ul. Poniatowskiego 29</t>
  </si>
  <si>
    <t>Powiatowy Środowiskowy Dom Samopomocy nr 3 w Tłuszczu 05-240 Tłuszcz ul. Szkolna 4</t>
  </si>
  <si>
    <t>Powiatowy Środowiskowy Dom Samopomocy   Wołomin  05-200 ul. Warszawska 5a</t>
  </si>
  <si>
    <t>Lp.</t>
  </si>
  <si>
    <t>WYKAZ  JEDNOSTEK  ORGANIZACYJNYCH  POWIATU WOŁOMIŃSKIEGO WG STANU NA 15.05.2015 R.</t>
  </si>
  <si>
    <t>Zespół Szkół   Wołomin  05-200 ul. Legionów 85</t>
  </si>
  <si>
    <t>Zespół Szkół Specjalnych   Wołomin  05-200 ul. Miła 22</t>
  </si>
  <si>
    <t>Poradnia Psychologiczno-Pedagogiczna 05-200 Wołomin ul.Legionów 85</t>
  </si>
  <si>
    <t>REGON 000837821</t>
  </si>
  <si>
    <t>NIP  1251562121</t>
  </si>
  <si>
    <t>Zespół Szkół Ogólnokształcących im. C. K. Norwida,  Radzymin 05-250 ul. Konstytucji 3 Maja 26</t>
  </si>
  <si>
    <t>REGON 147351777</t>
  </si>
  <si>
    <t>Poradnia Psychologiczno-Pedagogiczna 05-220 Zielonka ul. Inżynierska 1</t>
  </si>
  <si>
    <t>Zespół Szkół   Zielonka  05-220 ul. Inżynierska 1</t>
  </si>
  <si>
    <t>Zespół Szkół Specjalnych   Marki 05-260 ul. Kasztanowa 21</t>
  </si>
  <si>
    <t>Zespół Szkół Specjalnych w Ostrówku  Klembów –Ostrówek  05- 205 ul. Piotra Skargi 5</t>
  </si>
  <si>
    <t>Zespół Szkół Ekonomicznych  Wołomin  05-200 al. Armii Krajowej 38</t>
  </si>
  <si>
    <t>REGON 001009859</t>
  </si>
  <si>
    <t>Zespół Szkół  Tłuszcz  05-240 ul. Radzymińska 2</t>
  </si>
  <si>
    <t>Liceum Ogólnokształcące w Urlach 05-281 Urle ul. Żwirki i Wigury 4</t>
  </si>
  <si>
    <t>REGON 015209375</t>
  </si>
  <si>
    <t>NIP  1251218091</t>
  </si>
  <si>
    <t>Poradnia Psychologiczno-Pedagogiczna 05-240 Tłuszcz ul.Kościelna 1</t>
  </si>
  <si>
    <t>REGON 001222091</t>
  </si>
  <si>
    <t>NIP  1251243120</t>
  </si>
  <si>
    <t>Powiatowe Centrum Pomocy Rodzinie  Wołomin  05-200 ul. Legionów 78</t>
  </si>
  <si>
    <t>Dom Dziecka  w Równem  Strachówka  05-282</t>
  </si>
  <si>
    <t>Rodzinny Dom Dziecka  Nr 4 Międzyleś</t>
  </si>
  <si>
    <t>Rodzinny Dom Dziecka  Nr 1 Wołomin ul. Geodetów 73</t>
  </si>
  <si>
    <t>Dom Pomocy Społecznej   Zielonka  05-220  ul. Poniatowskiego 29</t>
  </si>
  <si>
    <t>Powiatowe Centrum Dziedzictwa i Twórczości 05-200 Wołomin ul. Orwida 22</t>
  </si>
  <si>
    <t>Powiatowa Biblioteka Publiczna 05-200 Wołomin ul. Ogrodowa 1 A</t>
  </si>
  <si>
    <t>REGON 014983457</t>
  </si>
  <si>
    <t>NIP  1251303230</t>
  </si>
  <si>
    <t>Powiatowy Inspektor Nadzoru Budowlanego 05-200 Wołomin ul Legionów 78</t>
  </si>
  <si>
    <t>Powiatowa Komenda Państwowej Straży Pożarnej 05-200 Wołomin ul. Sasina 15</t>
  </si>
  <si>
    <t>REGON 146739321</t>
  </si>
  <si>
    <t>NIP  125161585</t>
  </si>
  <si>
    <t>REGON 013298819</t>
  </si>
  <si>
    <t>NIP  1250941052</t>
  </si>
  <si>
    <t>REGON 016179742</t>
  </si>
  <si>
    <t>NIP  1250559105</t>
  </si>
  <si>
    <t>Powiatowy Urząd Pracy 05-200 Wołomin ul. Warszawska 5A</t>
  </si>
  <si>
    <t>Otwarcie rachunków bankowych w EURO</t>
  </si>
  <si>
    <t>Otwarcie rachunków bankowych w PLN</t>
  </si>
  <si>
    <t>Zamknięcie rachunków bankowych w PLN</t>
  </si>
  <si>
    <t>Zamknięcie rachunków bankowych w EURO</t>
  </si>
  <si>
    <t>Opłata za przelew elektroniczny w PLN</t>
  </si>
  <si>
    <t>Opłata za przelew elektroniczny w EURO</t>
  </si>
  <si>
    <t>Opłata za przelew w formie papierowej w PLN</t>
  </si>
  <si>
    <t>Opłata za przelew w formie papierowej w EURO</t>
  </si>
  <si>
    <t>PLN</t>
  </si>
  <si>
    <t>EURO</t>
  </si>
  <si>
    <t>Zespół Szkół Terenów Zielonych   Radzymin  05-250 al. Jana Pawła II 18</t>
  </si>
  <si>
    <t>Dom Pomocy Społecznej   Radzymin  05-250 ul. Konstytucji  3 Maja 7</t>
  </si>
  <si>
    <t xml:space="preserve">Starostwo Powiatowe w Wołominie,   Wołomin  ul. Prądzyńskiego 3                                               </t>
  </si>
  <si>
    <t>REGON 013269539</t>
  </si>
  <si>
    <t>Wpłaty gotówkowe w PLN</t>
  </si>
  <si>
    <t>Opłata za prowadzenie r-ku w EURO (nie dotyczy r-ku do przechowywania depozytów pieniężnych</t>
  </si>
  <si>
    <t>Potwierdzenie sald</t>
  </si>
  <si>
    <t>Opłata za wydanie czeków (za jeden blankiet)</t>
  </si>
  <si>
    <t xml:space="preserve">Opłata zerowania (wskazanych przez jednostkę )rachunków bankowych z dniem 31 grudnia </t>
  </si>
  <si>
    <t>Opłata za wydanie zaświawdczeń i opinii o kliencie (za jedną opinię/zaświwdczenie)</t>
  </si>
  <si>
    <t>Opłata miesięczna za terminal do obsługi kart płatniczych</t>
  </si>
  <si>
    <t>Prowizje od liczby transakcji dokonanych za pomocą terminala wg wzoru</t>
  </si>
  <si>
    <t>Opłata za wydanie karty przedpłaconej (opłata za 1 kartę)</t>
  </si>
  <si>
    <t>Koszt kredytu w rachunku bieżącym</t>
  </si>
  <si>
    <t>NAZWA USŁUGI</t>
  </si>
  <si>
    <t>LP.</t>
  </si>
  <si>
    <t>Jednostka miary usługi</t>
  </si>
  <si>
    <t>Szacunkowa liczba usług</t>
  </si>
  <si>
    <t xml:space="preserve">Cena obecna </t>
  </si>
  <si>
    <t xml:space="preserve">Cena szacunkowa wg regulaminu usług dla klientów korporacyjnych PKOPB </t>
  </si>
  <si>
    <t>Wypłaty gotówkowe w PLN</t>
  </si>
  <si>
    <t>Wypłaty gotówkowe w EURO</t>
  </si>
  <si>
    <t xml:space="preserve">Opłata za prowadzenie r-ku w PLN </t>
  </si>
  <si>
    <t>sztuk/rocznie</t>
  </si>
  <si>
    <t>Opłata za sporządzanie historii rachunku</t>
  </si>
  <si>
    <t>Opłata za wyciąg bankowy w formie elektronicznej</t>
  </si>
  <si>
    <t>Opłata za wyciąg bankowy w formie papierowej</t>
  </si>
  <si>
    <t xml:space="preserve">oprocentowanie rachunków bieżących </t>
  </si>
  <si>
    <t>z udziałem powyżej 1 000 szt monet</t>
  </si>
  <si>
    <t>a)</t>
  </si>
  <si>
    <t>b)</t>
  </si>
  <si>
    <t>c)</t>
  </si>
  <si>
    <t>9.1.</t>
  </si>
  <si>
    <t>w formie uporządkowanej z zastrzeżeniem lit.c</t>
  </si>
  <si>
    <t>w formie nieuporządkowanej z zastrzeżeniem lit.c</t>
  </si>
  <si>
    <t>Wpłaty gotówkowe w PLN w formie zamkniętej na rachunki bankowe Powiatu lub jego jednostek w tym:</t>
  </si>
  <si>
    <t xml:space="preserve">Wpłaty gotówkowe w EURO </t>
  </si>
  <si>
    <t>szt./m-c</t>
  </si>
  <si>
    <t>wartość/m-c</t>
  </si>
  <si>
    <t>kwota/m-c</t>
  </si>
  <si>
    <t>rocznie</t>
  </si>
  <si>
    <t>m-c</t>
  </si>
  <si>
    <t>liczba r-ków</t>
  </si>
  <si>
    <t>m-c liczba czeków</t>
  </si>
  <si>
    <t>raz w roku</t>
  </si>
  <si>
    <t>sztuk/m-c</t>
  </si>
  <si>
    <t>liczba terminali</t>
  </si>
  <si>
    <t>transakcja/m-c</t>
  </si>
  <si>
    <t>przy kredycie    3 000 000</t>
  </si>
  <si>
    <t>Wypłaty zasiłków dla osób bezrobotnych  m.in. 5 miejscowości</t>
  </si>
  <si>
    <t>m-czna kwota</t>
  </si>
  <si>
    <t>Opłata za obsługę  karty przedpłaconej (opłata za 1 kartę)</t>
  </si>
  <si>
    <t>oprocentowanie lokat  weekendowych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</si>
</sst>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justify" wrapText="1"/>
    </xf>
    <xf numFmtId="3" fontId="19" fillId="0" borderId="0" xfId="0" applyNumberFormat="1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2" fillId="10" borderId="10" xfId="0" applyFont="1" applyFill="1" applyBorder="1" applyAlignment="1">
      <alignment horizontal="center"/>
    </xf>
    <xf numFmtId="0" fontId="22" fillId="1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10" borderId="10" xfId="0" applyNumberFormat="1" applyFont="1" applyFill="1" applyBorder="1" applyAlignment="1">
      <alignment/>
    </xf>
    <xf numFmtId="3" fontId="19" fillId="0" borderId="10" xfId="0" applyNumberFormat="1" applyFont="1" applyBorder="1" applyAlignment="1">
      <alignment/>
    </xf>
    <xf numFmtId="0" fontId="22" fillId="33" borderId="10" xfId="0" applyFont="1" applyFill="1" applyBorder="1" applyAlignment="1">
      <alignment wrapText="1"/>
    </xf>
    <xf numFmtId="0" fontId="22" fillId="18" borderId="10" xfId="0" applyFont="1" applyFill="1" applyBorder="1" applyAlignment="1">
      <alignment wrapText="1"/>
    </xf>
    <xf numFmtId="0" fontId="22" fillId="34" borderId="10" xfId="0" applyFont="1" applyFill="1" applyBorder="1" applyAlignment="1">
      <alignment wrapText="1"/>
    </xf>
    <xf numFmtId="0" fontId="22" fillId="34" borderId="10" xfId="0" applyFont="1" applyFill="1" applyBorder="1" applyAlignment="1">
      <alignment/>
    </xf>
    <xf numFmtId="3" fontId="22" fillId="34" borderId="10" xfId="0" applyNumberFormat="1" applyFont="1" applyFill="1" applyBorder="1" applyAlignment="1">
      <alignment/>
    </xf>
    <xf numFmtId="0" fontId="23" fillId="35" borderId="11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horizontal="justify" wrapText="1"/>
    </xf>
    <xf numFmtId="0" fontId="24" fillId="35" borderId="13" xfId="0" applyFont="1" applyFill="1" applyBorder="1" applyAlignment="1">
      <alignment horizontal="justify" wrapText="1"/>
    </xf>
    <xf numFmtId="0" fontId="23" fillId="35" borderId="11" xfId="0" applyFont="1" applyFill="1" applyBorder="1" applyAlignment="1">
      <alignment horizontal="justify" wrapText="1"/>
    </xf>
    <xf numFmtId="0" fontId="23" fillId="35" borderId="14" xfId="0" applyFont="1" applyFill="1" applyBorder="1" applyAlignment="1">
      <alignment horizontal="justify" wrapText="1"/>
    </xf>
    <xf numFmtId="0" fontId="24" fillId="35" borderId="15" xfId="0" applyFont="1" applyFill="1" applyBorder="1" applyAlignment="1">
      <alignment horizontal="justify" wrapText="1"/>
    </xf>
    <xf numFmtId="0" fontId="23" fillId="35" borderId="12" xfId="0" applyFont="1" applyFill="1" applyBorder="1" applyAlignment="1">
      <alignment horizontal="justify" wrapText="1"/>
    </xf>
    <xf numFmtId="0" fontId="23" fillId="35" borderId="11" xfId="0" applyFont="1" applyFill="1" applyBorder="1" applyAlignment="1">
      <alignment horizontal="justify" vertical="top" wrapText="1"/>
    </xf>
    <xf numFmtId="0" fontId="23" fillId="35" borderId="11" xfId="0" applyFont="1" applyFill="1" applyBorder="1" applyAlignment="1">
      <alignment wrapText="1"/>
    </xf>
    <xf numFmtId="0" fontId="0" fillId="0" borderId="0" xfId="0" applyAlignment="1">
      <alignment horizontal="right"/>
    </xf>
    <xf numFmtId="0" fontId="24" fillId="35" borderId="16" xfId="0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5.140625" style="0" customWidth="1"/>
    <col min="2" max="2" width="91.00390625" style="0" customWidth="1"/>
  </cols>
  <sheetData>
    <row r="1" ht="12.75">
      <c r="B1" s="31"/>
    </row>
    <row r="3" ht="13.5" thickBot="1"/>
    <row r="4" spans="1:2" ht="15" customHeight="1">
      <c r="A4" s="34" t="s">
        <v>40</v>
      </c>
      <c r="B4" s="37" t="s">
        <v>41</v>
      </c>
    </row>
    <row r="5" spans="1:2" ht="15" customHeight="1">
      <c r="A5" s="35"/>
      <c r="B5" s="38"/>
    </row>
    <row r="6" spans="1:2" ht="15" customHeight="1">
      <c r="A6" s="35"/>
      <c r="B6" s="38"/>
    </row>
    <row r="7" spans="1:2" ht="15" customHeight="1" thickBot="1">
      <c r="A7" s="36"/>
      <c r="B7" s="39"/>
    </row>
    <row r="8" spans="1:2" ht="15" customHeight="1">
      <c r="A8" s="40">
        <v>1</v>
      </c>
      <c r="B8" s="22" t="s">
        <v>92</v>
      </c>
    </row>
    <row r="9" spans="1:2" ht="15" customHeight="1">
      <c r="A9" s="41"/>
      <c r="B9" s="23" t="s">
        <v>93</v>
      </c>
    </row>
    <row r="10" spans="1:2" ht="15" customHeight="1" thickBot="1">
      <c r="A10" s="42"/>
      <c r="B10" s="24" t="s">
        <v>0</v>
      </c>
    </row>
    <row r="11" spans="1:2" ht="15" customHeight="1">
      <c r="A11" s="43">
        <v>2</v>
      </c>
      <c r="B11" s="25" t="s">
        <v>53</v>
      </c>
    </row>
    <row r="12" spans="1:2" ht="15" customHeight="1">
      <c r="A12" s="32"/>
      <c r="B12" s="23" t="s">
        <v>6</v>
      </c>
    </row>
    <row r="13" spans="1:2" ht="15" customHeight="1">
      <c r="A13" s="32"/>
      <c r="B13" s="24" t="s">
        <v>7</v>
      </c>
    </row>
    <row r="14" spans="1:2" ht="15" customHeight="1">
      <c r="A14" s="32">
        <v>3</v>
      </c>
      <c r="B14" s="26" t="s">
        <v>42</v>
      </c>
    </row>
    <row r="15" spans="1:2" ht="12" customHeight="1">
      <c r="A15" s="32"/>
      <c r="B15" s="23" t="s">
        <v>4</v>
      </c>
    </row>
    <row r="16" spans="1:2" ht="15.75" customHeight="1">
      <c r="A16" s="32"/>
      <c r="B16" s="24" t="s">
        <v>5</v>
      </c>
    </row>
    <row r="17" spans="1:2" ht="15" customHeight="1">
      <c r="A17" s="32">
        <v>4</v>
      </c>
      <c r="B17" s="26" t="s">
        <v>43</v>
      </c>
    </row>
    <row r="18" spans="1:2" ht="15" customHeight="1">
      <c r="A18" s="32"/>
      <c r="B18" s="23" t="s">
        <v>16</v>
      </c>
    </row>
    <row r="19" spans="1:2" ht="15" customHeight="1">
      <c r="A19" s="32"/>
      <c r="B19" s="24" t="s">
        <v>17</v>
      </c>
    </row>
    <row r="20" spans="1:2" ht="15" customHeight="1">
      <c r="A20" s="32">
        <v>5</v>
      </c>
      <c r="B20" s="26" t="s">
        <v>52</v>
      </c>
    </row>
    <row r="21" spans="1:2" ht="15" customHeight="1">
      <c r="A21" s="32"/>
      <c r="B21" s="23" t="s">
        <v>14</v>
      </c>
    </row>
    <row r="22" spans="1:2" ht="15" customHeight="1">
      <c r="A22" s="32"/>
      <c r="B22" s="24" t="s">
        <v>15</v>
      </c>
    </row>
    <row r="23" spans="1:2" ht="15" customHeight="1">
      <c r="A23" s="32">
        <v>6</v>
      </c>
      <c r="B23" s="26" t="s">
        <v>44</v>
      </c>
    </row>
    <row r="24" spans="1:2" ht="15" customHeight="1">
      <c r="A24" s="32"/>
      <c r="B24" s="23" t="s">
        <v>45</v>
      </c>
    </row>
    <row r="25" spans="1:2" ht="15" customHeight="1" thickBot="1">
      <c r="A25" s="32"/>
      <c r="B25" s="27" t="s">
        <v>46</v>
      </c>
    </row>
    <row r="26" spans="1:4" ht="15" customHeight="1">
      <c r="A26" s="32">
        <v>7</v>
      </c>
      <c r="B26" s="25" t="s">
        <v>47</v>
      </c>
      <c r="C26" s="2"/>
      <c r="D26" s="2"/>
    </row>
    <row r="27" spans="1:4" ht="15" customHeight="1">
      <c r="A27" s="32"/>
      <c r="B27" s="23" t="s">
        <v>48</v>
      </c>
      <c r="C27" s="2"/>
      <c r="D27" s="2"/>
    </row>
    <row r="28" spans="1:4" ht="15" customHeight="1">
      <c r="A28" s="32"/>
      <c r="B28" s="24" t="s">
        <v>1</v>
      </c>
      <c r="C28" s="2"/>
      <c r="D28" s="2"/>
    </row>
    <row r="29" spans="1:4" ht="15" customHeight="1">
      <c r="A29" s="32">
        <v>8</v>
      </c>
      <c r="B29" s="26" t="s">
        <v>90</v>
      </c>
      <c r="C29" s="2"/>
      <c r="D29" s="2"/>
    </row>
    <row r="30" spans="1:4" ht="15" customHeight="1">
      <c r="A30" s="32"/>
      <c r="B30" s="23" t="s">
        <v>8</v>
      </c>
      <c r="C30" s="2"/>
      <c r="D30" s="2"/>
    </row>
    <row r="31" spans="1:4" ht="15" customHeight="1" thickBot="1">
      <c r="A31" s="32"/>
      <c r="B31" s="27" t="s">
        <v>9</v>
      </c>
      <c r="C31" s="2"/>
      <c r="D31" s="2"/>
    </row>
    <row r="32" spans="1:4" ht="15" customHeight="1">
      <c r="A32" s="32">
        <v>9</v>
      </c>
      <c r="B32" s="25" t="s">
        <v>50</v>
      </c>
      <c r="C32" s="3"/>
      <c r="D32" s="2"/>
    </row>
    <row r="33" spans="1:4" ht="15" customHeight="1">
      <c r="A33" s="32"/>
      <c r="B33" s="23" t="s">
        <v>10</v>
      </c>
      <c r="C33" s="4"/>
      <c r="D33" s="2"/>
    </row>
    <row r="34" spans="1:4" ht="15" customHeight="1">
      <c r="A34" s="32"/>
      <c r="B34" s="24" t="s">
        <v>11</v>
      </c>
      <c r="C34" s="4"/>
      <c r="D34" s="2"/>
    </row>
    <row r="35" spans="1:4" ht="15" customHeight="1">
      <c r="A35" s="32">
        <v>10</v>
      </c>
      <c r="B35" s="26" t="s">
        <v>49</v>
      </c>
      <c r="C35" s="3"/>
      <c r="D35" s="2"/>
    </row>
    <row r="36" spans="1:4" ht="15" customHeight="1">
      <c r="A36" s="32"/>
      <c r="B36" s="23" t="s">
        <v>54</v>
      </c>
      <c r="C36" s="4"/>
      <c r="D36" s="2"/>
    </row>
    <row r="37" spans="1:4" ht="15" customHeight="1">
      <c r="A37" s="32"/>
      <c r="B37" s="23" t="s">
        <v>11</v>
      </c>
      <c r="C37" s="4"/>
      <c r="D37" s="2"/>
    </row>
    <row r="38" spans="1:4" ht="15" customHeight="1">
      <c r="A38" s="32">
        <v>11</v>
      </c>
      <c r="B38" s="26" t="s">
        <v>51</v>
      </c>
      <c r="C38" s="2"/>
      <c r="D38" s="2"/>
    </row>
    <row r="39" spans="1:4" ht="15" customHeight="1">
      <c r="A39" s="32"/>
      <c r="B39" s="23" t="s">
        <v>12</v>
      </c>
      <c r="C39" s="2"/>
      <c r="D39" s="2"/>
    </row>
    <row r="40" spans="1:4" ht="15" customHeight="1" thickBot="1">
      <c r="A40" s="32"/>
      <c r="B40" s="27" t="s">
        <v>13</v>
      </c>
      <c r="C40" s="2"/>
      <c r="D40" s="2"/>
    </row>
    <row r="41" spans="1:4" ht="15" customHeight="1">
      <c r="A41" s="32">
        <v>12</v>
      </c>
      <c r="B41" s="25" t="s">
        <v>55</v>
      </c>
      <c r="C41" s="2"/>
      <c r="D41" s="2"/>
    </row>
    <row r="42" spans="1:4" ht="15" customHeight="1">
      <c r="A42" s="32"/>
      <c r="B42" s="23" t="s">
        <v>2</v>
      </c>
      <c r="C42" s="2"/>
      <c r="D42" s="2"/>
    </row>
    <row r="43" spans="1:4" ht="15" customHeight="1">
      <c r="A43" s="32"/>
      <c r="B43" s="24" t="s">
        <v>3</v>
      </c>
      <c r="C43" s="2"/>
      <c r="D43" s="2"/>
    </row>
    <row r="44" spans="1:4" ht="15" customHeight="1">
      <c r="A44" s="32">
        <v>13</v>
      </c>
      <c r="B44" s="26" t="s">
        <v>56</v>
      </c>
      <c r="C44" s="2"/>
      <c r="D44" s="2"/>
    </row>
    <row r="45" spans="1:4" ht="15" customHeight="1">
      <c r="A45" s="32"/>
      <c r="B45" s="23" t="s">
        <v>57</v>
      </c>
      <c r="C45" s="2"/>
      <c r="D45" s="2"/>
    </row>
    <row r="46" spans="1:4" ht="15" customHeight="1" thickBot="1">
      <c r="A46" s="32"/>
      <c r="B46" s="27" t="s">
        <v>58</v>
      </c>
      <c r="C46" s="2"/>
      <c r="D46" s="2"/>
    </row>
    <row r="47" spans="1:2" ht="15" customHeight="1">
      <c r="A47" s="32">
        <v>14</v>
      </c>
      <c r="B47" s="25" t="s">
        <v>59</v>
      </c>
    </row>
    <row r="48" spans="1:2" ht="15" customHeight="1">
      <c r="A48" s="32"/>
      <c r="B48" s="23" t="s">
        <v>60</v>
      </c>
    </row>
    <row r="49" spans="1:2" ht="15" customHeight="1" thickBot="1">
      <c r="A49" s="32"/>
      <c r="B49" s="27" t="s">
        <v>61</v>
      </c>
    </row>
    <row r="50" spans="1:2" ht="15" customHeight="1">
      <c r="A50" s="32">
        <v>15</v>
      </c>
      <c r="B50" s="25" t="s">
        <v>62</v>
      </c>
    </row>
    <row r="51" spans="1:2" ht="15" customHeight="1">
      <c r="A51" s="32"/>
      <c r="B51" s="23" t="s">
        <v>18</v>
      </c>
    </row>
    <row r="52" spans="1:2" ht="15" customHeight="1">
      <c r="A52" s="32"/>
      <c r="B52" s="24" t="s">
        <v>19</v>
      </c>
    </row>
    <row r="53" spans="1:2" ht="15" customHeight="1">
      <c r="A53" s="32">
        <v>16</v>
      </c>
      <c r="B53" s="28" t="s">
        <v>65</v>
      </c>
    </row>
    <row r="54" spans="1:2" ht="15" customHeight="1">
      <c r="A54" s="32"/>
      <c r="B54" s="23" t="s">
        <v>22</v>
      </c>
    </row>
    <row r="55" spans="1:2" ht="15" customHeight="1">
      <c r="A55" s="32"/>
      <c r="B55" s="24" t="s">
        <v>23</v>
      </c>
    </row>
    <row r="56" spans="1:2" ht="15" customHeight="1">
      <c r="A56" s="32">
        <v>17</v>
      </c>
      <c r="B56" s="26" t="s">
        <v>35</v>
      </c>
    </row>
    <row r="57" spans="1:2" ht="15" customHeight="1">
      <c r="A57" s="32"/>
      <c r="B57" s="23" t="s">
        <v>18</v>
      </c>
    </row>
    <row r="58" spans="1:2" ht="15" customHeight="1">
      <c r="A58" s="32"/>
      <c r="B58" s="24" t="s">
        <v>19</v>
      </c>
    </row>
    <row r="59" spans="1:2" ht="15" customHeight="1">
      <c r="A59" s="32">
        <v>18</v>
      </c>
      <c r="B59" s="26" t="s">
        <v>36</v>
      </c>
    </row>
    <row r="60" spans="1:2" ht="15" customHeight="1">
      <c r="A60" s="32"/>
      <c r="B60" s="23" t="s">
        <v>18</v>
      </c>
    </row>
    <row r="61" spans="1:2" ht="15" customHeight="1">
      <c r="A61" s="32"/>
      <c r="B61" s="24" t="s">
        <v>19</v>
      </c>
    </row>
    <row r="62" spans="1:2" ht="15" customHeight="1">
      <c r="A62" s="32">
        <v>19</v>
      </c>
      <c r="B62" s="26" t="s">
        <v>64</v>
      </c>
    </row>
    <row r="63" spans="1:2" ht="15" customHeight="1">
      <c r="A63" s="32"/>
      <c r="B63" s="23" t="s">
        <v>18</v>
      </c>
    </row>
    <row r="64" spans="1:2" ht="15" customHeight="1" thickBot="1">
      <c r="A64" s="32"/>
      <c r="B64" s="27" t="s">
        <v>19</v>
      </c>
    </row>
    <row r="65" spans="1:2" ht="15" customHeight="1">
      <c r="A65" s="32">
        <v>20</v>
      </c>
      <c r="B65" s="25" t="s">
        <v>37</v>
      </c>
    </row>
    <row r="66" spans="1:2" ht="15" customHeight="1">
      <c r="A66" s="32"/>
      <c r="B66" s="23" t="s">
        <v>33</v>
      </c>
    </row>
    <row r="67" spans="1:2" ht="15" customHeight="1">
      <c r="A67" s="32"/>
      <c r="B67" s="24" t="s">
        <v>34</v>
      </c>
    </row>
    <row r="68" spans="1:2" ht="15" customHeight="1">
      <c r="A68" s="32">
        <v>21</v>
      </c>
      <c r="B68" s="26" t="s">
        <v>66</v>
      </c>
    </row>
    <row r="69" spans="1:2" ht="15" customHeight="1">
      <c r="A69" s="32"/>
      <c r="B69" s="23" t="s">
        <v>26</v>
      </c>
    </row>
    <row r="70" spans="1:2" ht="15" customHeight="1" thickBot="1">
      <c r="A70" s="32"/>
      <c r="B70" s="27" t="s">
        <v>27</v>
      </c>
    </row>
    <row r="71" spans="1:2" ht="15" customHeight="1">
      <c r="A71" s="32">
        <v>22</v>
      </c>
      <c r="B71" s="25" t="s">
        <v>63</v>
      </c>
    </row>
    <row r="72" spans="1:2" ht="15" customHeight="1">
      <c r="A72" s="32"/>
      <c r="B72" s="23" t="s">
        <v>20</v>
      </c>
    </row>
    <row r="73" spans="1:2" ht="15" customHeight="1" thickBot="1">
      <c r="A73" s="32"/>
      <c r="B73" s="27" t="s">
        <v>21</v>
      </c>
    </row>
    <row r="74" spans="1:2" ht="15" customHeight="1">
      <c r="A74" s="32">
        <v>23</v>
      </c>
      <c r="B74" s="25" t="s">
        <v>39</v>
      </c>
    </row>
    <row r="75" spans="1:2" ht="15" customHeight="1">
      <c r="A75" s="32"/>
      <c r="B75" s="23" t="s">
        <v>30</v>
      </c>
    </row>
    <row r="76" spans="1:2" ht="15" customHeight="1" thickBot="1">
      <c r="A76" s="32"/>
      <c r="B76" s="27" t="s">
        <v>0</v>
      </c>
    </row>
    <row r="77" spans="1:2" ht="15" customHeight="1">
      <c r="A77" s="32">
        <v>24</v>
      </c>
      <c r="B77" s="25" t="s">
        <v>91</v>
      </c>
    </row>
    <row r="78" spans="1:2" ht="15" customHeight="1">
      <c r="A78" s="32"/>
      <c r="B78" s="23" t="s">
        <v>24</v>
      </c>
    </row>
    <row r="79" spans="1:2" ht="15" customHeight="1" thickBot="1">
      <c r="A79" s="32"/>
      <c r="B79" s="27" t="s">
        <v>25</v>
      </c>
    </row>
    <row r="80" spans="1:2" ht="15" customHeight="1">
      <c r="A80" s="32">
        <v>25</v>
      </c>
      <c r="B80" s="25" t="s">
        <v>38</v>
      </c>
    </row>
    <row r="81" spans="1:2" ht="15" customHeight="1">
      <c r="A81" s="32"/>
      <c r="B81" s="23" t="s">
        <v>31</v>
      </c>
    </row>
    <row r="82" spans="1:2" ht="15" customHeight="1" thickBot="1">
      <c r="A82" s="32"/>
      <c r="B82" s="27" t="s">
        <v>32</v>
      </c>
    </row>
    <row r="83" spans="1:2" ht="15" customHeight="1">
      <c r="A83" s="32">
        <v>26</v>
      </c>
      <c r="B83" s="29" t="s">
        <v>67</v>
      </c>
    </row>
    <row r="84" spans="1:2" ht="15" customHeight="1">
      <c r="A84" s="32"/>
      <c r="B84" s="23" t="s">
        <v>28</v>
      </c>
    </row>
    <row r="85" spans="1:2" ht="15" customHeight="1" thickBot="1">
      <c r="A85" s="32"/>
      <c r="B85" s="27" t="s">
        <v>29</v>
      </c>
    </row>
    <row r="86" spans="1:2" ht="15" customHeight="1">
      <c r="A86" s="32">
        <v>27</v>
      </c>
      <c r="B86" s="25" t="s">
        <v>68</v>
      </c>
    </row>
    <row r="87" spans="1:2" ht="15" customHeight="1">
      <c r="A87" s="32"/>
      <c r="B87" s="23" t="s">
        <v>73</v>
      </c>
    </row>
    <row r="88" spans="1:2" ht="15" customHeight="1" thickBot="1">
      <c r="A88" s="32"/>
      <c r="B88" s="23" t="s">
        <v>74</v>
      </c>
    </row>
    <row r="89" spans="1:2" ht="15" customHeight="1">
      <c r="A89" s="32">
        <v>28</v>
      </c>
      <c r="B89" s="30" t="s">
        <v>71</v>
      </c>
    </row>
    <row r="90" spans="1:2" ht="15" customHeight="1">
      <c r="A90" s="32"/>
      <c r="B90" s="23" t="s">
        <v>69</v>
      </c>
    </row>
    <row r="91" spans="1:2" ht="15" customHeight="1" thickBot="1">
      <c r="A91" s="32"/>
      <c r="B91" s="27" t="s">
        <v>70</v>
      </c>
    </row>
    <row r="92" spans="1:2" ht="15" customHeight="1">
      <c r="A92" s="32">
        <v>29</v>
      </c>
      <c r="B92" s="30" t="s">
        <v>72</v>
      </c>
    </row>
    <row r="93" spans="1:2" ht="15" customHeight="1">
      <c r="A93" s="32"/>
      <c r="B93" s="23" t="s">
        <v>75</v>
      </c>
    </row>
    <row r="94" spans="1:2" ht="15" customHeight="1" thickBot="1">
      <c r="A94" s="32"/>
      <c r="B94" s="27" t="s">
        <v>76</v>
      </c>
    </row>
    <row r="95" spans="1:2" ht="15" customHeight="1">
      <c r="A95" s="32">
        <v>30</v>
      </c>
      <c r="B95" s="30" t="s">
        <v>79</v>
      </c>
    </row>
    <row r="96" spans="1:2" ht="15" customHeight="1">
      <c r="A96" s="32"/>
      <c r="B96" s="23" t="s">
        <v>77</v>
      </c>
    </row>
    <row r="97" spans="1:2" ht="15" customHeight="1" thickBot="1">
      <c r="A97" s="33"/>
      <c r="B97" s="27" t="s">
        <v>78</v>
      </c>
    </row>
  </sheetData>
  <sheetProtection/>
  <mergeCells count="32">
    <mergeCell ref="A4:A7"/>
    <mergeCell ref="B4:B7"/>
    <mergeCell ref="A8:A10"/>
    <mergeCell ref="A32:A34"/>
    <mergeCell ref="A35:A37"/>
    <mergeCell ref="A38:A40"/>
    <mergeCell ref="A11:A13"/>
    <mergeCell ref="A14:A16"/>
    <mergeCell ref="A23:A25"/>
    <mergeCell ref="A26:A28"/>
    <mergeCell ref="A29:A31"/>
    <mergeCell ref="A47:A49"/>
    <mergeCell ref="A17:A19"/>
    <mergeCell ref="A20:A22"/>
    <mergeCell ref="A62:A64"/>
    <mergeCell ref="A65:A67"/>
    <mergeCell ref="A41:A43"/>
    <mergeCell ref="A44:A46"/>
    <mergeCell ref="A50:A52"/>
    <mergeCell ref="A53:A55"/>
    <mergeCell ref="A56:A58"/>
    <mergeCell ref="A59:A61"/>
    <mergeCell ref="A86:A88"/>
    <mergeCell ref="A89:A91"/>
    <mergeCell ref="A92:A94"/>
    <mergeCell ref="A95:A97"/>
    <mergeCell ref="A68:A70"/>
    <mergeCell ref="A71:A73"/>
    <mergeCell ref="A74:A76"/>
    <mergeCell ref="A77:A79"/>
    <mergeCell ref="A80:A82"/>
    <mergeCell ref="A83:A8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49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2"/>
  <sheetViews>
    <sheetView zoomScalePageLayoutView="0"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140625" defaultRowHeight="12.75"/>
  <cols>
    <col min="1" max="1" width="7.7109375" style="0" customWidth="1"/>
    <col min="2" max="2" width="37.8515625" style="0" customWidth="1"/>
    <col min="3" max="3" width="14.57421875" style="0" customWidth="1"/>
    <col min="4" max="4" width="12.8515625" style="0" customWidth="1"/>
    <col min="6" max="6" width="14.7109375" style="0" customWidth="1"/>
  </cols>
  <sheetData>
    <row r="4" spans="1:6" ht="72.75" customHeight="1">
      <c r="A4" s="6" t="s">
        <v>105</v>
      </c>
      <c r="B4" s="7" t="s">
        <v>104</v>
      </c>
      <c r="C4" s="10" t="s">
        <v>106</v>
      </c>
      <c r="D4" s="10" t="s">
        <v>107</v>
      </c>
      <c r="E4" s="10" t="s">
        <v>108</v>
      </c>
      <c r="F4" s="10" t="s">
        <v>109</v>
      </c>
    </row>
    <row r="5" spans="1:6" ht="31.5" customHeight="1">
      <c r="A5" s="6"/>
      <c r="B5" s="7"/>
      <c r="C5" s="8"/>
      <c r="D5" s="8"/>
      <c r="E5" s="8"/>
      <c r="F5" s="8"/>
    </row>
    <row r="6" spans="1:9" ht="30" customHeight="1">
      <c r="A6" s="9">
        <v>1</v>
      </c>
      <c r="B6" s="17" t="s">
        <v>81</v>
      </c>
      <c r="C6" s="8" t="s">
        <v>88</v>
      </c>
      <c r="D6" s="8">
        <v>110</v>
      </c>
      <c r="E6" s="8">
        <v>0</v>
      </c>
      <c r="F6" s="14">
        <f>D6*10</f>
        <v>1100</v>
      </c>
      <c r="G6" s="1"/>
      <c r="H6" s="1"/>
      <c r="I6" s="1"/>
    </row>
    <row r="7" spans="1:9" ht="30" customHeight="1">
      <c r="A7" s="9">
        <v>2</v>
      </c>
      <c r="B7" s="17" t="s">
        <v>80</v>
      </c>
      <c r="C7" s="8" t="s">
        <v>89</v>
      </c>
      <c r="D7" s="8">
        <v>10</v>
      </c>
      <c r="E7" s="8">
        <v>100</v>
      </c>
      <c r="F7" s="14">
        <f>10*10</f>
        <v>100</v>
      </c>
      <c r="G7" s="1"/>
      <c r="H7" s="1"/>
      <c r="I7" s="1"/>
    </row>
    <row r="8" spans="1:9" ht="30" customHeight="1">
      <c r="A8" s="9">
        <v>3</v>
      </c>
      <c r="B8" s="17" t="s">
        <v>82</v>
      </c>
      <c r="C8" s="8" t="s">
        <v>88</v>
      </c>
      <c r="D8" s="8">
        <v>20</v>
      </c>
      <c r="E8" s="8">
        <v>0</v>
      </c>
      <c r="F8" s="14">
        <f>20*10</f>
        <v>200</v>
      </c>
      <c r="G8" s="1"/>
      <c r="H8" s="1"/>
      <c r="I8" s="1"/>
    </row>
    <row r="9" spans="1:9" ht="30" customHeight="1">
      <c r="A9" s="9">
        <v>4</v>
      </c>
      <c r="B9" s="17" t="s">
        <v>83</v>
      </c>
      <c r="C9" s="8" t="s">
        <v>89</v>
      </c>
      <c r="D9" s="8">
        <v>20</v>
      </c>
      <c r="E9" s="8">
        <v>200</v>
      </c>
      <c r="F9" s="14">
        <v>200</v>
      </c>
      <c r="G9" s="1"/>
      <c r="H9" s="1"/>
      <c r="I9" s="1"/>
    </row>
    <row r="10" spans="1:9" ht="30" customHeight="1">
      <c r="A10" s="9">
        <v>5</v>
      </c>
      <c r="B10" s="18" t="s">
        <v>84</v>
      </c>
      <c r="C10" s="8" t="s">
        <v>127</v>
      </c>
      <c r="D10" s="8">
        <v>46800</v>
      </c>
      <c r="E10" s="8">
        <v>0</v>
      </c>
      <c r="F10" s="14">
        <f>D10*1.3*5</f>
        <v>304200</v>
      </c>
      <c r="G10" s="1"/>
      <c r="H10" s="1"/>
      <c r="I10" s="1"/>
    </row>
    <row r="11" spans="1:9" ht="30" customHeight="1">
      <c r="A11" s="9">
        <v>6</v>
      </c>
      <c r="B11" s="18" t="s">
        <v>85</v>
      </c>
      <c r="C11" s="8" t="s">
        <v>127</v>
      </c>
      <c r="D11" s="8">
        <v>80</v>
      </c>
      <c r="E11" s="8">
        <v>0</v>
      </c>
      <c r="F11" s="14">
        <f>10*D11*5</f>
        <v>4000</v>
      </c>
      <c r="G11" s="1"/>
      <c r="H11" s="1"/>
      <c r="I11" s="1"/>
    </row>
    <row r="12" spans="1:9" ht="30" customHeight="1">
      <c r="A12" s="11">
        <v>7</v>
      </c>
      <c r="B12" s="18" t="s">
        <v>86</v>
      </c>
      <c r="C12" s="8" t="s">
        <v>127</v>
      </c>
      <c r="D12" s="12">
        <v>30</v>
      </c>
      <c r="E12" s="12">
        <v>0</v>
      </c>
      <c r="F12" s="15">
        <f>D12*5*2</f>
        <v>300</v>
      </c>
      <c r="G12" s="1"/>
      <c r="H12" s="1"/>
      <c r="I12" s="1"/>
    </row>
    <row r="13" spans="1:9" ht="30" customHeight="1">
      <c r="A13" s="11">
        <v>8</v>
      </c>
      <c r="B13" s="18" t="s">
        <v>87</v>
      </c>
      <c r="C13" s="8" t="s">
        <v>127</v>
      </c>
      <c r="D13" s="12">
        <v>5</v>
      </c>
      <c r="E13" s="12">
        <v>0</v>
      </c>
      <c r="F13" s="15">
        <f>D13*5*2</f>
        <v>50</v>
      </c>
      <c r="G13" s="1"/>
      <c r="H13" s="1"/>
      <c r="I13" s="1"/>
    </row>
    <row r="14" spans="1:9" ht="30" customHeight="1">
      <c r="A14" s="9">
        <v>9</v>
      </c>
      <c r="B14" s="18" t="s">
        <v>94</v>
      </c>
      <c r="C14" s="8" t="s">
        <v>129</v>
      </c>
      <c r="D14" s="8">
        <v>211522</v>
      </c>
      <c r="E14" s="8">
        <v>0</v>
      </c>
      <c r="F14" s="14">
        <f>D14*0.5%*5*12</f>
        <v>63456.60000000001</v>
      </c>
      <c r="G14" s="1"/>
      <c r="H14" s="1"/>
      <c r="I14" s="1"/>
    </row>
    <row r="15" spans="1:9" ht="44.25" customHeight="1">
      <c r="A15" s="9" t="s">
        <v>122</v>
      </c>
      <c r="B15" s="18" t="s">
        <v>125</v>
      </c>
      <c r="C15" s="8"/>
      <c r="D15" s="8"/>
      <c r="E15" s="8"/>
      <c r="F15" s="14"/>
      <c r="G15" s="1"/>
      <c r="H15" s="1"/>
      <c r="I15" s="1"/>
    </row>
    <row r="16" spans="1:9" ht="32.25" customHeight="1">
      <c r="A16" s="9" t="s">
        <v>119</v>
      </c>
      <c r="B16" s="18" t="s">
        <v>123</v>
      </c>
      <c r="C16" s="8" t="s">
        <v>129</v>
      </c>
      <c r="D16" s="8">
        <v>353511</v>
      </c>
      <c r="E16" s="8">
        <v>0</v>
      </c>
      <c r="F16" s="14">
        <f>D16*0.3%*5*12</f>
        <v>63631.98000000001</v>
      </c>
      <c r="G16" s="1"/>
      <c r="H16" s="1"/>
      <c r="I16" s="1"/>
    </row>
    <row r="17" spans="1:9" ht="33.75" customHeight="1">
      <c r="A17" s="9" t="s">
        <v>120</v>
      </c>
      <c r="B17" s="18" t="s">
        <v>124</v>
      </c>
      <c r="C17" s="8" t="s">
        <v>129</v>
      </c>
      <c r="D17" s="8">
        <v>153511</v>
      </c>
      <c r="E17" s="8">
        <v>0</v>
      </c>
      <c r="F17" s="14">
        <f>D17*0.5%*5*12</f>
        <v>46053.3</v>
      </c>
      <c r="G17" s="1"/>
      <c r="H17" s="1"/>
      <c r="I17" s="1"/>
    </row>
    <row r="18" spans="1:9" ht="21.75" customHeight="1">
      <c r="A18" s="9" t="s">
        <v>121</v>
      </c>
      <c r="B18" s="18" t="s">
        <v>118</v>
      </c>
      <c r="C18" s="8" t="s">
        <v>128</v>
      </c>
      <c r="D18" s="8">
        <v>1000</v>
      </c>
      <c r="E18" s="8"/>
      <c r="F18" s="14">
        <f>D18*0.1*5*12</f>
        <v>6000</v>
      </c>
      <c r="G18" s="1"/>
      <c r="H18" s="1"/>
      <c r="I18" s="1"/>
    </row>
    <row r="19" spans="1:9" ht="30" customHeight="1">
      <c r="A19" s="9">
        <v>10</v>
      </c>
      <c r="B19" s="18" t="s">
        <v>126</v>
      </c>
      <c r="C19" s="8" t="s">
        <v>130</v>
      </c>
      <c r="D19" s="8">
        <v>100</v>
      </c>
      <c r="E19" s="8">
        <v>0</v>
      </c>
      <c r="F19" s="14">
        <f>D19*5*12*0.1%</f>
        <v>6</v>
      </c>
      <c r="G19" s="1"/>
      <c r="H19" s="1"/>
      <c r="I19" s="1"/>
    </row>
    <row r="20" spans="1:9" ht="30" customHeight="1">
      <c r="A20" s="9">
        <v>11</v>
      </c>
      <c r="B20" s="18" t="s">
        <v>110</v>
      </c>
      <c r="C20" s="8" t="s">
        <v>131</v>
      </c>
      <c r="D20" s="8">
        <v>189104</v>
      </c>
      <c r="E20" s="8">
        <v>0</v>
      </c>
      <c r="F20" s="14">
        <f>D20*0.2%*5*12</f>
        <v>22692.480000000003</v>
      </c>
      <c r="G20" s="1"/>
      <c r="H20" s="1"/>
      <c r="I20" s="1"/>
    </row>
    <row r="21" spans="1:9" ht="30" customHeight="1">
      <c r="A21" s="9">
        <v>12</v>
      </c>
      <c r="B21" s="18" t="s">
        <v>111</v>
      </c>
      <c r="C21" s="8" t="s">
        <v>131</v>
      </c>
      <c r="D21" s="8">
        <v>0</v>
      </c>
      <c r="E21" s="8">
        <v>0</v>
      </c>
      <c r="F21" s="14">
        <v>0</v>
      </c>
      <c r="G21" s="1"/>
      <c r="H21" s="1"/>
      <c r="I21" s="1"/>
    </row>
    <row r="22" spans="1:9" ht="30" customHeight="1">
      <c r="A22" s="9"/>
      <c r="B22" s="18" t="s">
        <v>139</v>
      </c>
      <c r="C22" s="8" t="s">
        <v>140</v>
      </c>
      <c r="D22" s="8">
        <v>250000</v>
      </c>
      <c r="E22" s="14">
        <f>D22*0.25%*5*12</f>
        <v>37500</v>
      </c>
      <c r="F22" s="14">
        <f>D22*0.25%*5*12</f>
        <v>37500</v>
      </c>
      <c r="G22" s="1"/>
      <c r="H22" s="1"/>
      <c r="I22" s="1"/>
    </row>
    <row r="23" spans="1:9" ht="28.5" customHeight="1">
      <c r="A23" s="9">
        <v>13</v>
      </c>
      <c r="B23" s="10" t="s">
        <v>112</v>
      </c>
      <c r="C23" s="8" t="s">
        <v>132</v>
      </c>
      <c r="D23" s="8">
        <v>110</v>
      </c>
      <c r="E23" s="8">
        <v>0</v>
      </c>
      <c r="F23" s="14">
        <f>D23*28*5*12</f>
        <v>184800</v>
      </c>
      <c r="G23" s="1"/>
      <c r="H23" s="1"/>
      <c r="I23" s="1"/>
    </row>
    <row r="24" spans="1:9" ht="30" customHeight="1">
      <c r="A24" s="9">
        <v>14</v>
      </c>
      <c r="B24" s="10" t="s">
        <v>95</v>
      </c>
      <c r="C24" s="8" t="s">
        <v>132</v>
      </c>
      <c r="D24" s="8">
        <v>5</v>
      </c>
      <c r="E24" s="8">
        <f>D24*10*5*12</f>
        <v>3000</v>
      </c>
      <c r="F24" s="14">
        <f>D24*28*5*12</f>
        <v>8400</v>
      </c>
      <c r="G24" s="1"/>
      <c r="H24" s="1"/>
      <c r="I24" s="1"/>
    </row>
    <row r="25" spans="1:9" ht="30" customHeight="1">
      <c r="A25" s="9">
        <v>15</v>
      </c>
      <c r="B25" s="17" t="s">
        <v>96</v>
      </c>
      <c r="C25" s="8" t="s">
        <v>132</v>
      </c>
      <c r="D25" s="8">
        <v>115</v>
      </c>
      <c r="E25" s="8">
        <v>0</v>
      </c>
      <c r="F25" s="14">
        <f>D25*30*5</f>
        <v>17250</v>
      </c>
      <c r="G25" s="1"/>
      <c r="H25" s="1"/>
      <c r="I25" s="1"/>
    </row>
    <row r="26" spans="1:9" ht="30" customHeight="1">
      <c r="A26" s="9">
        <v>16</v>
      </c>
      <c r="B26" s="17" t="s">
        <v>97</v>
      </c>
      <c r="C26" s="10" t="s">
        <v>133</v>
      </c>
      <c r="D26" s="8">
        <v>56</v>
      </c>
      <c r="E26" s="8">
        <v>0</v>
      </c>
      <c r="F26" s="14">
        <f>D26*5*12</f>
        <v>3360</v>
      </c>
      <c r="G26" s="1"/>
      <c r="H26" s="1"/>
      <c r="I26" s="1"/>
    </row>
    <row r="27" spans="1:9" ht="52.5" customHeight="1">
      <c r="A27" s="9">
        <v>17</v>
      </c>
      <c r="B27" s="17" t="s">
        <v>98</v>
      </c>
      <c r="C27" s="8" t="s">
        <v>134</v>
      </c>
      <c r="D27" s="8">
        <v>110</v>
      </c>
      <c r="E27" s="8">
        <v>0</v>
      </c>
      <c r="F27" s="14">
        <v>0</v>
      </c>
      <c r="G27" s="1"/>
      <c r="H27" s="1"/>
      <c r="I27" s="1"/>
    </row>
    <row r="28" spans="1:9" ht="48" customHeight="1">
      <c r="A28" s="9">
        <v>18</v>
      </c>
      <c r="B28" s="17" t="s">
        <v>99</v>
      </c>
      <c r="C28" s="8" t="s">
        <v>113</v>
      </c>
      <c r="D28" s="8">
        <v>20</v>
      </c>
      <c r="E28" s="8">
        <f>D28*30*5</f>
        <v>3000</v>
      </c>
      <c r="F28" s="14">
        <f>20*30*5</f>
        <v>3000</v>
      </c>
      <c r="G28" s="1"/>
      <c r="H28" s="1"/>
      <c r="I28" s="1"/>
    </row>
    <row r="29" spans="1:9" ht="30" customHeight="1">
      <c r="A29" s="9">
        <v>19</v>
      </c>
      <c r="B29" s="10" t="s">
        <v>114</v>
      </c>
      <c r="C29" s="8" t="s">
        <v>113</v>
      </c>
      <c r="D29" s="8">
        <v>30</v>
      </c>
      <c r="E29" s="8">
        <f>D29*5*10</f>
        <v>1500</v>
      </c>
      <c r="F29" s="14">
        <f>D29*5*10</f>
        <v>1500</v>
      </c>
      <c r="G29" s="1"/>
      <c r="H29" s="1"/>
      <c r="I29" s="1"/>
    </row>
    <row r="30" spans="1:9" ht="30" customHeight="1">
      <c r="A30" s="9">
        <v>20</v>
      </c>
      <c r="B30" s="17" t="s">
        <v>115</v>
      </c>
      <c r="C30" s="8" t="s">
        <v>135</v>
      </c>
      <c r="D30" s="8">
        <v>240</v>
      </c>
      <c r="E30" s="8">
        <v>0</v>
      </c>
      <c r="F30" s="14">
        <v>0</v>
      </c>
      <c r="G30" s="1"/>
      <c r="H30" s="1"/>
      <c r="I30" s="1"/>
    </row>
    <row r="31" spans="1:9" ht="30" customHeight="1">
      <c r="A31" s="9">
        <v>21</v>
      </c>
      <c r="B31" s="19" t="s">
        <v>116</v>
      </c>
      <c r="C31" s="20" t="s">
        <v>113</v>
      </c>
      <c r="D31" s="20">
        <v>5</v>
      </c>
      <c r="E31" s="20">
        <f>D31*10*5</f>
        <v>250</v>
      </c>
      <c r="F31" s="21">
        <f>D31*10*5</f>
        <v>250</v>
      </c>
      <c r="G31" s="1"/>
      <c r="H31" s="1"/>
      <c r="I31" s="1"/>
    </row>
    <row r="32" spans="1:9" ht="30" customHeight="1">
      <c r="A32" s="9">
        <v>22</v>
      </c>
      <c r="B32" s="19" t="s">
        <v>100</v>
      </c>
      <c r="C32" s="20" t="s">
        <v>136</v>
      </c>
      <c r="D32" s="20">
        <v>4</v>
      </c>
      <c r="E32" s="20"/>
      <c r="F32" s="21">
        <v>7200</v>
      </c>
      <c r="G32" s="1"/>
      <c r="H32" s="1"/>
      <c r="I32" s="1"/>
    </row>
    <row r="33" spans="1:9" ht="30" customHeight="1">
      <c r="A33" s="9">
        <v>23</v>
      </c>
      <c r="B33" s="19" t="s">
        <v>101</v>
      </c>
      <c r="C33" s="19" t="s">
        <v>137</v>
      </c>
      <c r="D33" s="20">
        <v>7000</v>
      </c>
      <c r="E33" s="20">
        <v>0</v>
      </c>
      <c r="F33" s="21">
        <f>D33*0.08*12*5</f>
        <v>33600</v>
      </c>
      <c r="G33" s="1"/>
      <c r="H33" s="1"/>
      <c r="I33" s="1"/>
    </row>
    <row r="34" spans="1:9" ht="30" customHeight="1">
      <c r="A34" s="9">
        <v>24</v>
      </c>
      <c r="B34" s="19" t="s">
        <v>141</v>
      </c>
      <c r="C34" s="20" t="s">
        <v>113</v>
      </c>
      <c r="D34" s="20">
        <v>30</v>
      </c>
      <c r="E34" s="20">
        <v>0</v>
      </c>
      <c r="F34" s="21">
        <f>D34*10*5</f>
        <v>1500</v>
      </c>
      <c r="G34" s="1"/>
      <c r="H34" s="1"/>
      <c r="I34" s="1"/>
    </row>
    <row r="35" spans="1:9" ht="32.25" customHeight="1">
      <c r="A35" s="9">
        <v>25</v>
      </c>
      <c r="B35" s="17" t="s">
        <v>102</v>
      </c>
      <c r="C35" s="8"/>
      <c r="D35" s="8"/>
      <c r="E35" s="8"/>
      <c r="F35" s="14"/>
      <c r="G35" s="1"/>
      <c r="H35" s="1"/>
      <c r="I35" s="1"/>
    </row>
    <row r="36" spans="1:9" ht="30" customHeight="1">
      <c r="A36" s="9">
        <v>26</v>
      </c>
      <c r="B36" s="10" t="s">
        <v>103</v>
      </c>
      <c r="C36" s="10" t="s">
        <v>138</v>
      </c>
      <c r="D36" s="8">
        <v>3000000</v>
      </c>
      <c r="E36" s="8">
        <f>D36*3.41%/2*5</f>
        <v>255750</v>
      </c>
      <c r="F36" s="14">
        <f>D36*3.41%/2*5</f>
        <v>255750</v>
      </c>
      <c r="G36" s="1"/>
      <c r="H36" s="1"/>
      <c r="I36" s="1"/>
    </row>
    <row r="37" spans="1:9" ht="30" customHeight="1">
      <c r="A37" s="9">
        <v>27</v>
      </c>
      <c r="B37" s="10" t="s">
        <v>117</v>
      </c>
      <c r="C37" s="8"/>
      <c r="D37" s="8"/>
      <c r="E37" s="8"/>
      <c r="F37" s="14"/>
      <c r="G37" s="1"/>
      <c r="H37" s="1"/>
      <c r="I37" s="1"/>
    </row>
    <row r="38" spans="1:9" ht="28.5" customHeight="1">
      <c r="A38" s="9">
        <v>28</v>
      </c>
      <c r="B38" s="8" t="s">
        <v>142</v>
      </c>
      <c r="C38" s="13"/>
      <c r="D38" s="13"/>
      <c r="E38" s="13"/>
      <c r="F38" s="16"/>
      <c r="G38" s="1"/>
      <c r="H38" s="1"/>
      <c r="I38" s="1"/>
    </row>
    <row r="39" spans="1:9" ht="28.5" customHeight="1">
      <c r="A39" s="9"/>
      <c r="B39" s="8"/>
      <c r="C39" s="13"/>
      <c r="D39" s="13"/>
      <c r="E39" s="13"/>
      <c r="F39" s="16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47.25" customHeight="1">
      <c r="A41" s="1"/>
      <c r="B41" s="1"/>
      <c r="C41" s="1"/>
      <c r="D41" s="1"/>
      <c r="E41" s="5">
        <f>SUM(E6:E38)</f>
        <v>301300</v>
      </c>
      <c r="F41" s="5">
        <f>SUM(F6:F38)</f>
        <v>1066100.36</v>
      </c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</sheetData>
  <sheetProtection/>
  <printOptions/>
  <pageMargins left="0.75" right="0.75" top="1" bottom="1" header="0.5" footer="0.5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admin</cp:lastModifiedBy>
  <cp:lastPrinted>2015-06-10T08:59:48Z</cp:lastPrinted>
  <dcterms:created xsi:type="dcterms:W3CDTF">2010-05-24T11:49:56Z</dcterms:created>
  <dcterms:modified xsi:type="dcterms:W3CDTF">2015-06-10T09:00:50Z</dcterms:modified>
  <cp:category/>
  <cp:version/>
  <cp:contentType/>
  <cp:contentStatus/>
</cp:coreProperties>
</file>